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195" windowWidth="28020" windowHeight="1471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3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<sst xmlns="http://schemas.openxmlformats.org/spreadsheetml/2006/main" count="282" uniqueCount="197">
  <si>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</si>
  <si>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</si>
  <si>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</si>
  <si>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</si>
  <si>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</si>
  <si>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</si>
  <si>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</si>
  <si>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</si>
  <si>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</si>
  <si>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</si>
  <si>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</si>
  <si>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</si>
  <si>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</si>
  <si>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</si>
  <si>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</si>
  <si>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</si>
  <si>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</si>
  <si>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</si>
  <si>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</si>
  <si>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</si>
  <si>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</si>
  <si>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</si>
  <si>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</si>
  <si>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</si>
  <si>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</si>
  <si>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</si>
  <si>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</si>
  <si>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</si>
  <si>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</si>
  <si>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</si>
  <si>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</si>
  <si>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</si>
  <si>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</si>
  <si>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</si>
  <si>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</si>
  <si>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</si>
  <si>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</si>
  <si>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</si>
  <si>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</si>
  <si>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</si>
  <si>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</si>
  <si>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</si>
  <si>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</si>
  <si>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</si>
  <si>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</si>
  <si>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</si>
  <si>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</si>
  <si>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</si>
  <si>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</si>
  <si>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</si>
  <si>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</si>
  <si>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</si>
  <si>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</si>
  <si>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</si>
  <si>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</si>
  <si>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</si>
  <si>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</si>
  <si>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</si>
  <si>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</si>
  <si>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</si>
  <si>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</si>
  <si>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</si>
  <si>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</si>
  <si>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</si>
  <si>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</si>
  <si>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</si>
  <si>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</si>
  <si>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</si>
  <si>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</si>
  <si>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</si>
  <si>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</si>
  <si>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</si>
  <si>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</si>
  <si>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</si>
  <si>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</si>
  <si>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</si>
  <si>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</si>
  <si>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</si>
  <si>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</si>
  <si>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</si>
  <si>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</si>
  <si>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</si>
  <si>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</si>
  <si>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</si>
  <si>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</si>
  <si>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</si>
  <si>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</si>
  <si>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</si>
  <si>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</si>
  <si>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</si>
  <si>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</si>
  <si>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</si>
  <si>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</si>
  <si>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</si>
  <si>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</si>
  <si>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</si>
  <si>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</si>
  <si>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</si>
  <si>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</si>
  <si>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</si>
  <si>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</si>
  <si>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</si>
  <si>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</si>
  <si>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</si>
  <si>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</si>
  <si>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</si>
  <si>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</si>
  <si>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</si>
  <si>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</si>
  <si>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</si>
  <si>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</si>
  <si>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</si>
  <si>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</si>
  <si>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</si>
  <si>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</si>
  <si>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</si>
  <si>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</si>
  <si>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</si>
  <si>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</si>
  <si>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</si>
  <si>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</si>
  <si>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</si>
  <si>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</si>
  <si>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</si>
  <si>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</si>
  <si>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</si>
  <si>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</si>
  <si>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</si>
  <si>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</si>
  <si>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</si>
  <si>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</si>
  <si>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</si>
  <si>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</si>
  <si>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</si>
  <si>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</si>
  <si>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</si>
  <si>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</si>
  <si>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</si>
  <si>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</si>
  <si>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</si>
  <si>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</si>
  <si>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</si>
  <si>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</si>
  <si>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</si>
  <si>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</si>
  <si>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</si>
  <si>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</si>
  <si>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</si>
  <si>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</si>
  <si>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</si>
  <si>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</si>
  <si>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</si>
  <si>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</si>
  <si>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</si>
  <si>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</si>
  <si>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</si>
  <si>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</si>
  <si>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</si>
  <si>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</si>
  <si>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</si>
  <si>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</si>
  <si>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</si>
  <si>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</si>
  <si>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</si>
  <si>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</si>
  <si>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</si>
  <si>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</si>
  <si>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</si>
  <si>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</si>
  <si>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Counties Manukau District Health Board</t>
  </si>
  <si>
    <t>Fepulea'i Margie Apa</t>
  </si>
  <si>
    <t xml:space="preserve">27-28 July 2019 </t>
  </si>
  <si>
    <t>Victoria University of Auckland - NZ Public Finance Act at 30: Lessons Achievements &amp; Future Directions</t>
  </si>
  <si>
    <t>Professional Development</t>
  </si>
  <si>
    <t>Auckland</t>
  </si>
  <si>
    <t>26-28 July 2019</t>
  </si>
  <si>
    <t>Wellington</t>
  </si>
  <si>
    <t>To attend Victoria University of Auckland - NZ Public Finance Act at 30: Lessons Achievements &amp; Future Directions</t>
  </si>
  <si>
    <t>7-8 August 2019</t>
  </si>
  <si>
    <t>National CEOs meeting</t>
  </si>
  <si>
    <t>airfares</t>
  </si>
  <si>
    <t>accommodation</t>
  </si>
  <si>
    <t>9-10 October 2019</t>
  </si>
  <si>
    <t>17-19 January 2020</t>
  </si>
  <si>
    <t>Registration - Hack Aotearoa</t>
  </si>
  <si>
    <t>12-13 February 2020</t>
  </si>
  <si>
    <t xml:space="preserve">Health Select Committee Hearing </t>
  </si>
  <si>
    <t xml:space="preserve">Corporate Box Tickets to Tonga v Fiji Pacific Challenge Game </t>
  </si>
  <si>
    <t>Sky TV</t>
  </si>
  <si>
    <t>Attitude Awards Ticket</t>
  </si>
  <si>
    <t>Accident Compensation Corporation</t>
  </si>
  <si>
    <t>2x Bottles of Wine</t>
  </si>
  <si>
    <t>EY</t>
  </si>
  <si>
    <t>To be re-gifted for use off site</t>
  </si>
  <si>
    <t>estimated cost only</t>
  </si>
  <si>
    <t>No information to disclose</t>
  </si>
  <si>
    <t>Mark Gosche Board Chairman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</si>
</sst>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election activeCell="A43" sqref="A43"/>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B6" sqref="B6:F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43647</v>
      </c>
      <c r="C4" s="175"/>
      <c r="D4" s="175"/>
      <c r="E4" s="175"/>
      <c r="F4" s="175"/>
      <c r="G4" s="46"/>
      <c r="H4" s="46"/>
      <c r="I4" s="46"/>
      <c r="J4" s="46"/>
      <c r="K4" s="46"/>
    </row>
    <row r="5" spans="1:11" ht="21" customHeight="1" x14ac:dyDescent="0.2">
      <c r="A5" s="4" t="s">
        <v>55</v>
      </c>
      <c r="B5" s="175">
        <v>44012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196</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3069.17</v>
      </c>
      <c r="C11" s="102" t="str">
        <f>IF(Travel!B6="",A34,Travel!B6)</f>
        <v>Figures exclude GST</v>
      </c>
      <c r="D11" s="8"/>
      <c r="E11" s="10" t="s">
        <v>66</v>
      </c>
      <c r="F11" s="56">
        <f>'Gifts and benefits'!C25</f>
        <v>3</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3</v>
      </c>
      <c r="G12" s="47"/>
      <c r="H12" s="47"/>
      <c r="I12" s="47"/>
      <c r="J12" s="47"/>
      <c r="K12" s="47"/>
    </row>
    <row r="13" spans="1:11" ht="27.75" customHeight="1" x14ac:dyDescent="0.2">
      <c r="A13" s="10" t="s">
        <v>68</v>
      </c>
      <c r="B13" s="94">
        <f>'All other expenses'!B25</f>
        <v>904.35</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Travel!B36</f>
        <v>3069.17</v>
      </c>
      <c r="C16" s="104" t="str">
        <f>C11</f>
        <v>Figures exclude GST</v>
      </c>
      <c r="D16" s="59"/>
      <c r="E16" s="8"/>
      <c r="F16" s="60"/>
      <c r="G16" s="46"/>
      <c r="H16" s="46"/>
      <c r="I16" s="46"/>
      <c r="J16" s="46"/>
      <c r="K16" s="46"/>
    </row>
    <row r="17" spans="1:11" ht="27.75" customHeight="1" x14ac:dyDescent="0.2">
      <c r="A17" s="11" t="s">
        <v>72</v>
      </c>
      <c r="B17" s="96">
        <f>Travel!B50</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COUNT(Travel!B26:B35)</f>
        <v>8</v>
      </c>
      <c r="C56" s="111"/>
      <c r="D56" s="111">
        <f>COUNTIF(Travel!D26:D35,"*")</f>
        <v>8</v>
      </c>
      <c r="E56" s="112"/>
      <c r="F56" s="112" t="b">
        <f>MIN(B56,D56)=MAX(B56,D56)</f>
        <v>1</v>
      </c>
    </row>
    <row r="57" spans="1:11" hidden="1" x14ac:dyDescent="0.2">
      <c r="A57" s="122"/>
      <c r="B57" s="111">
        <f>COUNT(Travel!B40:B49)</f>
        <v>0</v>
      </c>
      <c r="C57" s="111"/>
      <c r="D57" s="111">
        <f>COUNTIF(Travel!D40:D49,"*")</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benefits'!B11:B24,"*")</f>
        <v>3</v>
      </c>
      <c r="C60" s="113">
        <f>COUNTIF('Gifts and benefits'!C11:C24,"*")</f>
        <v>3</v>
      </c>
      <c r="D60" s="113"/>
      <c r="E60" s="113">
        <f>COUNTA('Gifts and benefits'!E11:E24)</f>
        <v>3</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Counties Manukau District Health Board</v>
      </c>
      <c r="C2" s="176"/>
      <c r="D2" s="176"/>
      <c r="E2" s="176"/>
      <c r="F2" s="46"/>
    </row>
    <row r="3" spans="1:6" ht="21" customHeight="1" x14ac:dyDescent="0.2">
      <c r="A3" s="4" t="s">
        <v>110</v>
      </c>
      <c r="B3" s="176" t="str">
        <f>'Summary and sign-off'!B3:F3</f>
        <v>Fepulea'i Margie Apa</v>
      </c>
      <c r="C3" s="176"/>
      <c r="D3" s="176"/>
      <c r="E3" s="176"/>
      <c r="F3" s="46"/>
    </row>
    <row r="4" spans="1:6" ht="21" customHeight="1" x14ac:dyDescent="0.2">
      <c r="A4" s="4" t="s">
        <v>111</v>
      </c>
      <c r="B4" s="176">
        <f>'Summary and sign-off'!B4:F4</f>
        <v>43647</v>
      </c>
      <c r="C4" s="176"/>
      <c r="D4" s="176"/>
      <c r="E4" s="176"/>
      <c r="F4" s="46"/>
    </row>
    <row r="5" spans="1:6" ht="21" customHeight="1" x14ac:dyDescent="0.2">
      <c r="A5" s="4" t="s">
        <v>112</v>
      </c>
      <c r="B5" s="176">
        <f>'Summary and sign-off'!B5:F5</f>
        <v>44012</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ht="25.5" x14ac:dyDescent="0.2">
      <c r="A27" s="157" t="s">
        <v>175</v>
      </c>
      <c r="B27" s="158">
        <v>460.84</v>
      </c>
      <c r="C27" s="162" t="s">
        <v>177</v>
      </c>
      <c r="D27" s="159" t="s">
        <v>180</v>
      </c>
      <c r="E27" s="160" t="s">
        <v>176</v>
      </c>
      <c r="F27" s="1"/>
    </row>
    <row r="28" spans="1:6" s="87" customFormat="1" x14ac:dyDescent="0.2">
      <c r="A28" s="157" t="s">
        <v>178</v>
      </c>
      <c r="B28" s="158">
        <v>351.24</v>
      </c>
      <c r="C28" s="159" t="s">
        <v>179</v>
      </c>
      <c r="D28" s="159" t="s">
        <v>180</v>
      </c>
      <c r="E28" s="160" t="s">
        <v>176</v>
      </c>
      <c r="F28" s="1"/>
    </row>
    <row r="29" spans="1:6" s="87" customFormat="1" x14ac:dyDescent="0.2">
      <c r="A29" s="157" t="s">
        <v>178</v>
      </c>
      <c r="B29" s="158">
        <v>246.09</v>
      </c>
      <c r="C29" s="159" t="s">
        <v>179</v>
      </c>
      <c r="D29" s="159" t="s">
        <v>181</v>
      </c>
      <c r="E29" s="160" t="s">
        <v>176</v>
      </c>
      <c r="F29" s="1"/>
    </row>
    <row r="30" spans="1:6" s="87" customFormat="1" x14ac:dyDescent="0.2">
      <c r="A30" s="157" t="s">
        <v>182</v>
      </c>
      <c r="B30" s="158">
        <v>387.27</v>
      </c>
      <c r="C30" s="159" t="s">
        <v>179</v>
      </c>
      <c r="D30" s="159" t="s">
        <v>180</v>
      </c>
      <c r="E30" s="160" t="s">
        <v>176</v>
      </c>
      <c r="F30" s="1"/>
    </row>
    <row r="31" spans="1:6" s="87" customFormat="1" x14ac:dyDescent="0.2">
      <c r="A31" s="157" t="s">
        <v>182</v>
      </c>
      <c r="B31" s="158">
        <v>247.1</v>
      </c>
      <c r="C31" s="159" t="s">
        <v>179</v>
      </c>
      <c r="D31" s="159" t="s">
        <v>181</v>
      </c>
      <c r="E31" s="160" t="s">
        <v>176</v>
      </c>
      <c r="F31" s="1"/>
    </row>
    <row r="32" spans="1:6" s="87" customFormat="1" x14ac:dyDescent="0.2">
      <c r="A32" s="157" t="s">
        <v>185</v>
      </c>
      <c r="B32" s="158">
        <v>495.25</v>
      </c>
      <c r="C32" s="159" t="s">
        <v>186</v>
      </c>
      <c r="D32" s="159" t="s">
        <v>180</v>
      </c>
      <c r="E32" s="160" t="s">
        <v>176</v>
      </c>
      <c r="F32" s="1"/>
    </row>
    <row r="33" spans="1:6" s="87" customFormat="1" x14ac:dyDescent="0.2">
      <c r="A33" s="157" t="s">
        <v>185</v>
      </c>
      <c r="B33" s="158">
        <v>234</v>
      </c>
      <c r="C33" s="159" t="s">
        <v>186</v>
      </c>
      <c r="D33" s="159" t="s">
        <v>181</v>
      </c>
      <c r="E33" s="160" t="s">
        <v>176</v>
      </c>
      <c r="F33" s="1"/>
    </row>
    <row r="34" spans="1:6" s="87" customFormat="1" x14ac:dyDescent="0.2">
      <c r="A34" s="169">
        <v>43902</v>
      </c>
      <c r="B34" s="158">
        <v>647.38</v>
      </c>
      <c r="C34" s="159" t="s">
        <v>179</v>
      </c>
      <c r="D34" s="159" t="s">
        <v>180</v>
      </c>
      <c r="E34" s="160" t="s">
        <v>176</v>
      </c>
      <c r="F34" s="1"/>
    </row>
    <row r="35" spans="1:6" s="87" customFormat="1" hidden="1" x14ac:dyDescent="0.2">
      <c r="A35" s="147"/>
      <c r="B35" s="148"/>
      <c r="C35" s="149"/>
      <c r="D35" s="149"/>
      <c r="E35" s="150"/>
      <c r="F35" s="1"/>
    </row>
    <row r="36" spans="1:6" ht="19.5" customHeight="1" x14ac:dyDescent="0.2">
      <c r="A36" s="107" t="s">
        <v>125</v>
      </c>
      <c r="B36" s="108">
        <f>SUM(B26:B35)</f>
        <v>3069.17</v>
      </c>
      <c r="C36" s="168" t="str">
        <f>IF(SUBTOTAL(3,B26:B35)=SUBTOTAL(103,B26:B35),'Summary and sign-off'!$A$48,'Summary and sign-off'!$A$49)</f>
        <v>Check - there are no hidden rows with data</v>
      </c>
      <c r="D36" s="177" t="str">
        <f>IF('Summary and sign-off'!F56='Summary and sign-off'!F54,'Summary and sign-off'!A51,'Summary and sign-off'!A50)</f>
        <v>Check - each entry provides sufficient information</v>
      </c>
      <c r="E36" s="177"/>
      <c r="F36" s="46"/>
    </row>
    <row r="37" spans="1:6" ht="10.5" customHeight="1" x14ac:dyDescent="0.2">
      <c r="A37" s="27"/>
      <c r="B37" s="22"/>
      <c r="C37" s="27"/>
      <c r="D37" s="27"/>
      <c r="E37" s="27"/>
      <c r="F37" s="27"/>
    </row>
    <row r="38" spans="1:6" ht="24.75" customHeight="1" x14ac:dyDescent="0.2">
      <c r="A38" s="178" t="s">
        <v>126</v>
      </c>
      <c r="B38" s="178"/>
      <c r="C38" s="178"/>
      <c r="D38" s="178"/>
      <c r="E38" s="178"/>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7" t="str">
        <f>IF('Summary and sign-off'!F57='Summary and sign-off'!F54,'Summary and sign-off'!A51,'Summary and sign-off'!A50)</f>
        <v>Check - each entry provides sufficient information</v>
      </c>
      <c r="E50" s="177"/>
      <c r="F50" s="46"/>
    </row>
    <row r="51" spans="1:6" ht="10.5" customHeight="1" x14ac:dyDescent="0.2">
      <c r="A51" s="27"/>
      <c r="B51" s="92"/>
      <c r="C51" s="22"/>
      <c r="D51" s="27"/>
      <c r="E51" s="27"/>
      <c r="F51" s="27"/>
    </row>
    <row r="52" spans="1:6" ht="34.5" customHeight="1" x14ac:dyDescent="0.2">
      <c r="A52" s="50" t="s">
        <v>130</v>
      </c>
      <c r="B52" s="93">
        <f>B22+B36+B50</f>
        <v>3069.17</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Counties Manukau District Health Board</v>
      </c>
      <c r="C2" s="176"/>
      <c r="D2" s="176"/>
      <c r="E2" s="176"/>
      <c r="F2" s="38"/>
    </row>
    <row r="3" spans="1:6" ht="21" customHeight="1" x14ac:dyDescent="0.2">
      <c r="A3" s="4" t="s">
        <v>110</v>
      </c>
      <c r="B3" s="176" t="str">
        <f>'Summary and sign-off'!B3:F3</f>
        <v>Fepulea'i Margie Apa</v>
      </c>
      <c r="C3" s="176"/>
      <c r="D3" s="176"/>
      <c r="E3" s="176"/>
      <c r="F3" s="38"/>
    </row>
    <row r="4" spans="1:6" ht="21" customHeight="1" x14ac:dyDescent="0.2">
      <c r="A4" s="4" t="s">
        <v>111</v>
      </c>
      <c r="B4" s="176">
        <f>'Summary and sign-off'!B4:F4</f>
        <v>43647</v>
      </c>
      <c r="C4" s="176"/>
      <c r="D4" s="176"/>
      <c r="E4" s="176"/>
      <c r="F4" s="38"/>
    </row>
    <row r="5" spans="1:6" ht="21" customHeight="1" x14ac:dyDescent="0.2">
      <c r="A5" s="4" t="s">
        <v>112</v>
      </c>
      <c r="B5" s="176">
        <f>'Summary and sign-off'!B5:F5</f>
        <v>44012</v>
      </c>
      <c r="C5" s="176"/>
      <c r="D5" s="176"/>
      <c r="E5" s="176"/>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t="s">
        <v>195</v>
      </c>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Counties Manukau District Health Board</v>
      </c>
      <c r="C2" s="176"/>
      <c r="D2" s="176"/>
      <c r="E2" s="176"/>
      <c r="F2" s="24"/>
    </row>
    <row r="3" spans="1:6" ht="21" customHeight="1" x14ac:dyDescent="0.2">
      <c r="A3" s="4" t="s">
        <v>110</v>
      </c>
      <c r="B3" s="176" t="str">
        <f>'Summary and sign-off'!B3:F3</f>
        <v>Fepulea'i Margie Apa</v>
      </c>
      <c r="C3" s="176"/>
      <c r="D3" s="176"/>
      <c r="E3" s="176"/>
      <c r="F3" s="24"/>
    </row>
    <row r="4" spans="1:6" ht="21" customHeight="1" x14ac:dyDescent="0.2">
      <c r="A4" s="4" t="s">
        <v>111</v>
      </c>
      <c r="B4" s="176">
        <f>'Summary and sign-off'!B4:F4</f>
        <v>43647</v>
      </c>
      <c r="C4" s="176"/>
      <c r="D4" s="176"/>
      <c r="E4" s="176"/>
      <c r="F4" s="24"/>
    </row>
    <row r="5" spans="1:6" ht="21" customHeight="1" x14ac:dyDescent="0.2">
      <c r="A5" s="4" t="s">
        <v>112</v>
      </c>
      <c r="B5" s="176">
        <f>'Summary and sign-off'!B5:F5</f>
        <v>44012</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ht="25.5" x14ac:dyDescent="0.2">
      <c r="A12" s="157" t="s">
        <v>171</v>
      </c>
      <c r="B12" s="158">
        <v>600</v>
      </c>
      <c r="C12" s="162" t="s">
        <v>172</v>
      </c>
      <c r="D12" s="162" t="s">
        <v>173</v>
      </c>
      <c r="E12" s="163" t="s">
        <v>176</v>
      </c>
      <c r="F12" s="3"/>
    </row>
    <row r="13" spans="1:6" s="87" customFormat="1" x14ac:dyDescent="0.2">
      <c r="A13" s="157" t="s">
        <v>183</v>
      </c>
      <c r="B13" s="158">
        <v>304.35000000000002</v>
      </c>
      <c r="C13" s="162" t="s">
        <v>184</v>
      </c>
      <c r="D13" s="162" t="s">
        <v>173</v>
      </c>
      <c r="E13" s="163" t="s">
        <v>174</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904.35</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Counties Manukau District Health Board</v>
      </c>
      <c r="C2" s="176"/>
      <c r="D2" s="176"/>
      <c r="E2" s="176"/>
      <c r="F2" s="176"/>
    </row>
    <row r="3" spans="1:6" ht="21" customHeight="1" x14ac:dyDescent="0.2">
      <c r="A3" s="4" t="s">
        <v>110</v>
      </c>
      <c r="B3" s="176" t="str">
        <f>'Summary and sign-off'!B3:F3</f>
        <v>Fepulea'i Margie Apa</v>
      </c>
      <c r="C3" s="176"/>
      <c r="D3" s="176"/>
      <c r="E3" s="176"/>
      <c r="F3" s="176"/>
    </row>
    <row r="4" spans="1:6" ht="21" customHeight="1" x14ac:dyDescent="0.2">
      <c r="A4" s="4" t="s">
        <v>111</v>
      </c>
      <c r="B4" s="176">
        <f>'Summary and sign-off'!B4:F4</f>
        <v>43647</v>
      </c>
      <c r="C4" s="176"/>
      <c r="D4" s="176"/>
      <c r="E4" s="176"/>
      <c r="F4" s="176"/>
    </row>
    <row r="5" spans="1:6" ht="21" customHeight="1" x14ac:dyDescent="0.2">
      <c r="A5" s="4" t="s">
        <v>112</v>
      </c>
      <c r="B5" s="176">
        <f>'Summary and sign-off'!B5:F5</f>
        <v>44012</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69">
        <v>43708</v>
      </c>
      <c r="B12" s="164" t="s">
        <v>187</v>
      </c>
      <c r="C12" s="165" t="s">
        <v>96</v>
      </c>
      <c r="D12" s="164" t="s">
        <v>188</v>
      </c>
      <c r="E12" s="166">
        <v>80</v>
      </c>
      <c r="F12" s="167" t="s">
        <v>194</v>
      </c>
    </row>
    <row r="13" spans="1:6" s="87" customFormat="1" ht="25.5" x14ac:dyDescent="0.2">
      <c r="A13" s="169">
        <v>43791</v>
      </c>
      <c r="B13" s="164" t="s">
        <v>189</v>
      </c>
      <c r="C13" s="165" t="s">
        <v>96</v>
      </c>
      <c r="D13" s="164" t="s">
        <v>190</v>
      </c>
      <c r="E13" s="166">
        <v>210</v>
      </c>
      <c r="F13" s="167"/>
    </row>
    <row r="14" spans="1:6" s="87" customFormat="1" x14ac:dyDescent="0.2">
      <c r="A14" s="169">
        <v>43823</v>
      </c>
      <c r="B14" s="164" t="s">
        <v>191</v>
      </c>
      <c r="C14" s="165" t="s">
        <v>96</v>
      </c>
      <c r="D14" s="164" t="s">
        <v>192</v>
      </c>
      <c r="E14" s="166">
        <v>60</v>
      </c>
      <c r="F14" s="167" t="s">
        <v>193</v>
      </c>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3</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3</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infopath/2007/PartnerControls"/>
    <ds:schemaRef ds:uri="http://schemas.microsoft.com/office/2006/documentManagement/types"/>
    <ds:schemaRef ds:uri="http://purl.org/dc/terms/"/>
    <ds:schemaRef ds:uri="12165527-d881-4234-97f9-ee139a3f0c31"/>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Dinah Nicholas (CMDHB)</cp:lastModifiedBy>
  <cp:revision/>
  <cp:lastPrinted>2020-07-27T23:39:47Z</cp:lastPrinted>
  <dcterms:created xsi:type="dcterms:W3CDTF">2010-10-17T20:59:02Z</dcterms:created>
  <dcterms:modified xsi:type="dcterms:W3CDTF">2020-07-27T23:43:40Z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