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5" yWindow="195" windowWidth="28020" windowHeight="1471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5" authorId="0">
      <text>
        <r>
          <rPr>
            <sz val="9"/>
            <color indexed="81"/>
            <rFont val="Tahoma"/>
            <family val="2"/>
          </rPr>
          <t xml:space="preserve">
Insert additional rows as needed:
- 'right click' on a row number (left of screen)
- select 'Insert' (this will insert a row above it)
</t>
        </r>
      </text>
    </comment>
    <comment ref="A39"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<sst xmlns="http://schemas.openxmlformats.org/spreadsheetml/2006/main" count="282" uniqueCount="197">
  <si>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</si>
  <si>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</si>
  <si>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</si>
  <si>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</si>
  <si>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</si>
  <si>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</si>
  <si>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</si>
  <si>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</si>
  <si>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</si>
  <si>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</si>
  <si>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</si>
  <si>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</si>
  <si>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</si>
  <si>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</si>
  <si>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</si>
  <si>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</si>
  <si>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</si>
  <si>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</si>
  <si>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</si>
  <si>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</si>
  <si>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</si>
  <si>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</si>
  <si>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</si>
  <si>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</si>
  <si>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</si>
  <si>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</si>
  <si>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</si>
  <si>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</si>
  <si>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</si>
  <si>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</si>
  <si>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</si>
  <si>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</si>
  <si>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</si>
  <si>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</si>
  <si>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</si>
  <si>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</si>
  <si>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</si>
  <si>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</si>
  <si>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</si>
  <si>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</si>
  <si>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</si>
  <si>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</si>
  <si>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</si>
  <si>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</si>
  <si>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</si>
  <si>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</si>
  <si>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</si>
  <si>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</si>
  <si>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</si>
  <si>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</si>
  <si>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</si>
  <si>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</si>
  <si>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</si>
  <si>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</si>
  <si>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</si>
  <si>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</si>
  <si>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</si>
  <si>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</si>
  <si>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</si>
  <si>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</si>
  <si>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</si>
  <si>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</si>
  <si>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</si>
  <si>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</si>
  <si>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</si>
  <si>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</si>
  <si>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</si>
  <si>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</si>
  <si>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</si>
  <si>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</si>
  <si>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</si>
  <si>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</si>
  <si>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</si>
  <si>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</si>
  <si>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</si>
  <si>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</si>
  <si>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</si>
  <si>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</si>
  <si>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</si>
  <si>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</si>
  <si>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</si>
  <si>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</si>
  <si>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</si>
  <si>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</si>
  <si>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</si>
  <si>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</si>
  <si>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</si>
  <si>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</si>
  <si>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</si>
  <si>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</si>
  <si>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</si>
  <si>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</si>
  <si>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</si>
  <si>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</si>
  <si>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</si>
  <si>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</si>
  <si>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</si>
  <si>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</si>
  <si>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</si>
  <si>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</si>
  <si>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</si>
  <si>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</si>
  <si>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</si>
  <si>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</si>
  <si>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</si>
  <si>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</si>
  <si>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</si>
  <si>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</si>
  <si>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</si>
  <si>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</si>
  <si>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</si>
  <si>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</si>
  <si>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</si>
  <si>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</si>
  <si>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</si>
  <si>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</si>
  <si>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</si>
  <si>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</si>
  <si>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</si>
  <si>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</si>
  <si>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</si>
  <si>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</si>
  <si>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</si>
  <si>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</si>
  <si>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</si>
  <si>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</si>
  <si>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</si>
  <si>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</si>
  <si>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</si>
  <si>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</si>
  <si>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</si>
  <si>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</si>
  <si>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</si>
  <si>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</si>
  <si>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</si>
  <si>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</si>
  <si>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</si>
  <si>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</si>
  <si>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</si>
  <si>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</si>
  <si>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</si>
  <si>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</si>
  <si>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</si>
  <si>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</si>
  <si>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</si>
  <si>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</si>
  <si>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</si>
  <si>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</si>
  <si>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</si>
  <si>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</si>
  <si>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</si>
  <si>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</si>
  <si>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</si>
  <si>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</si>
  <si>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</si>
  <si>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</si>
  <si>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</si>
  <si>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</si>
  <si>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</si>
  <si>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</si>
  <si>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</si>
  <si>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</si>
  <si>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</si>
  <si>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</si>
  <si>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</si>
  <si>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</si>
  <si>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</si>
  <si>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</si>
  <si>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</si>
  <si>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Counties Manukau District Health Board</t>
  </si>
  <si>
    <t>Fepulea'i Margie Apa</t>
  </si>
  <si>
    <t xml:space="preserve">27-28 July 2019 </t>
  </si>
  <si>
    <t>Victoria University of Auckland - NZ Public Finance Act at 30: Lessons Achievements &amp; Future Directions</t>
  </si>
  <si>
    <t>Professional Development</t>
  </si>
  <si>
    <t>Auckland</t>
  </si>
  <si>
    <t>26-28 July 2019</t>
  </si>
  <si>
    <t>Wellington</t>
  </si>
  <si>
    <t>To attend Victoria University of Auckland - NZ Public Finance Act at 30: Lessons Achievements &amp; Future Directions</t>
  </si>
  <si>
    <t>7-8 August 2019</t>
  </si>
  <si>
    <t>National CEOs meeting</t>
  </si>
  <si>
    <t>airfares</t>
  </si>
  <si>
    <t>accommodation</t>
  </si>
  <si>
    <t>9-10 October 2019</t>
  </si>
  <si>
    <t>17-19 January 2020</t>
  </si>
  <si>
    <t>Registration - Hack Aotearoa</t>
  </si>
  <si>
    <t>12-13 February 2020</t>
  </si>
  <si>
    <t xml:space="preserve">Health Select Committee Hearing </t>
  </si>
  <si>
    <t xml:space="preserve">Corporate Box Tickets to Tonga v Fiji Pacific Challenge Game </t>
  </si>
  <si>
    <t>Sky TV</t>
  </si>
  <si>
    <t>Attitude Awards Ticket</t>
  </si>
  <si>
    <t>Accident Compensation Corporation</t>
  </si>
  <si>
    <t>2x Bottles of Wine</t>
  </si>
  <si>
    <t>EY</t>
  </si>
  <si>
    <t>To be re-gifted for use off site</t>
  </si>
  <si>
    <t>estimated cost only</t>
  </si>
  <si>
    <t>No information to disclose</t>
  </si>
  <si>
    <t>Mark Gosche Board Chairman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</si>
</sst>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zoomScaleNormal="100" workbookViewId="0">
      <selection activeCell="A43" sqref="A43"/>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B6" sqref="B6:F6"/>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170</v>
      </c>
      <c r="C3" s="174"/>
      <c r="D3" s="174"/>
      <c r="E3" s="174"/>
      <c r="F3" s="174"/>
      <c r="G3" s="46"/>
      <c r="H3" s="46"/>
      <c r="I3" s="46"/>
      <c r="J3" s="46"/>
      <c r="K3" s="46"/>
    </row>
    <row r="4" spans="1:11" ht="21" customHeight="1" x14ac:dyDescent="0.2">
      <c r="A4" s="4" t="s">
        <v>54</v>
      </c>
      <c r="B4" s="175">
        <v>43647</v>
      </c>
      <c r="C4" s="175"/>
      <c r="D4" s="175"/>
      <c r="E4" s="175"/>
      <c r="F4" s="175"/>
      <c r="G4" s="46"/>
      <c r="H4" s="46"/>
      <c r="I4" s="46"/>
      <c r="J4" s="46"/>
      <c r="K4" s="46"/>
    </row>
    <row r="5" spans="1:11" ht="21" customHeight="1" x14ac:dyDescent="0.2">
      <c r="A5" s="4" t="s">
        <v>55</v>
      </c>
      <c r="B5" s="175">
        <v>44012</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196</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3069.17</v>
      </c>
      <c r="C11" s="102" t="str">
        <f>IF(Travel!B6="",A34,Travel!B6)</f>
        <v>Figures exclude GST</v>
      </c>
      <c r="D11" s="8"/>
      <c r="E11" s="10" t="s">
        <v>66</v>
      </c>
      <c r="F11" s="56">
        <f>'Gifts and benefits'!C25</f>
        <v>3</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3</v>
      </c>
      <c r="G12" s="47"/>
      <c r="H12" s="47"/>
      <c r="I12" s="47"/>
      <c r="J12" s="47"/>
      <c r="K12" s="47"/>
    </row>
    <row r="13" spans="1:11" ht="27.75" customHeight="1" x14ac:dyDescent="0.2">
      <c r="A13" s="10" t="s">
        <v>68</v>
      </c>
      <c r="B13" s="94">
        <f>'All other expenses'!B25</f>
        <v>904.35</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Travel!B36</f>
        <v>3069.17</v>
      </c>
      <c r="C16" s="104" t="str">
        <f>C11</f>
        <v>Figures exclude GST</v>
      </c>
      <c r="D16" s="59"/>
      <c r="E16" s="8"/>
      <c r="F16" s="60"/>
      <c r="G16" s="46"/>
      <c r="H16" s="46"/>
      <c r="I16" s="46"/>
      <c r="J16" s="46"/>
      <c r="K16" s="46"/>
    </row>
    <row r="17" spans="1:11" ht="27.75" customHeight="1" x14ac:dyDescent="0.2">
      <c r="A17" s="11" t="s">
        <v>72</v>
      </c>
      <c r="B17" s="96">
        <f>Travel!B50</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COUNT(Travel!B26:B35)</f>
        <v>8</v>
      </c>
      <c r="C56" s="111"/>
      <c r="D56" s="111">
        <f>COUNTIF(Travel!D26:D35,"*")</f>
        <v>8</v>
      </c>
      <c r="E56" s="112"/>
      <c r="F56" s="112" t="b">
        <f>MIN(B56,D56)=MAX(B56,D56)</f>
        <v>1</v>
      </c>
    </row>
    <row r="57" spans="1:11" hidden="1" x14ac:dyDescent="0.2">
      <c r="A57" s="122"/>
      <c r="B57" s="111">
        <f>COUNT(Travel!B40:B49)</f>
        <v>0</v>
      </c>
      <c r="C57" s="111"/>
      <c r="D57" s="111">
        <f>COUNTIF(Travel!D40:D49,"*")</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2</v>
      </c>
      <c r="C59" s="112"/>
      <c r="D59" s="112">
        <f>COUNTIF('All other expenses'!D11:D24,"*")</f>
        <v>2</v>
      </c>
      <c r="E59" s="112"/>
      <c r="F59" s="112" t="b">
        <f>MIN(B59,D59)=MAX(B59,D59)</f>
        <v>1</v>
      </c>
    </row>
    <row r="60" spans="1:11" hidden="1" x14ac:dyDescent="0.2">
      <c r="A60" s="123" t="s">
        <v>108</v>
      </c>
      <c r="B60" s="113">
        <f>COUNTIF('Gifts and benefits'!B11:B24,"*")</f>
        <v>3</v>
      </c>
      <c r="C60" s="113">
        <f>COUNTIF('Gifts and benefits'!C11:C24,"*")</f>
        <v>3</v>
      </c>
      <c r="D60" s="113"/>
      <c r="E60" s="113">
        <f>COUNTA('Gifts and benefits'!E11:E24)</f>
        <v>3</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Counties Manukau District Health Board</v>
      </c>
      <c r="C2" s="176"/>
      <c r="D2" s="176"/>
      <c r="E2" s="176"/>
      <c r="F2" s="46"/>
    </row>
    <row r="3" spans="1:6" ht="21" customHeight="1" x14ac:dyDescent="0.2">
      <c r="A3" s="4" t="s">
        <v>110</v>
      </c>
      <c r="B3" s="176" t="str">
        <f>'Summary and sign-off'!B3:F3</f>
        <v>Fepulea'i Margie Apa</v>
      </c>
      <c r="C3" s="176"/>
      <c r="D3" s="176"/>
      <c r="E3" s="176"/>
      <c r="F3" s="46"/>
    </row>
    <row r="4" spans="1:6" ht="21" customHeight="1" x14ac:dyDescent="0.2">
      <c r="A4" s="4" t="s">
        <v>111</v>
      </c>
      <c r="B4" s="176">
        <f>'Summary and sign-off'!B4:F4</f>
        <v>43647</v>
      </c>
      <c r="C4" s="176"/>
      <c r="D4" s="176"/>
      <c r="E4" s="176"/>
      <c r="F4" s="46"/>
    </row>
    <row r="5" spans="1:6" ht="21" customHeight="1" x14ac:dyDescent="0.2">
      <c r="A5" s="4" t="s">
        <v>112</v>
      </c>
      <c r="B5" s="176">
        <f>'Summary and sign-off'!B5:F5</f>
        <v>44012</v>
      </c>
      <c r="C5" s="176"/>
      <c r="D5" s="176"/>
      <c r="E5" s="176"/>
      <c r="F5" s="46"/>
    </row>
    <row r="6" spans="1:6" ht="21" customHeight="1" x14ac:dyDescent="0.2">
      <c r="A6" s="4" t="s">
        <v>113</v>
      </c>
      <c r="B6" s="171" t="s">
        <v>81</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ht="25.5" x14ac:dyDescent="0.2">
      <c r="A27" s="157" t="s">
        <v>175</v>
      </c>
      <c r="B27" s="158">
        <v>460.84</v>
      </c>
      <c r="C27" s="162" t="s">
        <v>177</v>
      </c>
      <c r="D27" s="159" t="s">
        <v>180</v>
      </c>
      <c r="E27" s="160" t="s">
        <v>176</v>
      </c>
      <c r="F27" s="1"/>
    </row>
    <row r="28" spans="1:6" s="87" customFormat="1" x14ac:dyDescent="0.2">
      <c r="A28" s="157" t="s">
        <v>178</v>
      </c>
      <c r="B28" s="158">
        <v>351.24</v>
      </c>
      <c r="C28" s="159" t="s">
        <v>179</v>
      </c>
      <c r="D28" s="159" t="s">
        <v>180</v>
      </c>
      <c r="E28" s="160" t="s">
        <v>176</v>
      </c>
      <c r="F28" s="1"/>
    </row>
    <row r="29" spans="1:6" s="87" customFormat="1" x14ac:dyDescent="0.2">
      <c r="A29" s="157" t="s">
        <v>178</v>
      </c>
      <c r="B29" s="158">
        <v>246.09</v>
      </c>
      <c r="C29" s="159" t="s">
        <v>179</v>
      </c>
      <c r="D29" s="159" t="s">
        <v>181</v>
      </c>
      <c r="E29" s="160" t="s">
        <v>176</v>
      </c>
      <c r="F29" s="1"/>
    </row>
    <row r="30" spans="1:6" s="87" customFormat="1" x14ac:dyDescent="0.2">
      <c r="A30" s="157" t="s">
        <v>182</v>
      </c>
      <c r="B30" s="158">
        <v>387.27</v>
      </c>
      <c r="C30" s="159" t="s">
        <v>179</v>
      </c>
      <c r="D30" s="159" t="s">
        <v>180</v>
      </c>
      <c r="E30" s="160" t="s">
        <v>176</v>
      </c>
      <c r="F30" s="1"/>
    </row>
    <row r="31" spans="1:6" s="87" customFormat="1" x14ac:dyDescent="0.2">
      <c r="A31" s="157" t="s">
        <v>182</v>
      </c>
      <c r="B31" s="158">
        <v>247.1</v>
      </c>
      <c r="C31" s="159" t="s">
        <v>179</v>
      </c>
      <c r="D31" s="159" t="s">
        <v>181</v>
      </c>
      <c r="E31" s="160" t="s">
        <v>176</v>
      </c>
      <c r="F31" s="1"/>
    </row>
    <row r="32" spans="1:6" s="87" customFormat="1" x14ac:dyDescent="0.2">
      <c r="A32" s="157" t="s">
        <v>185</v>
      </c>
      <c r="B32" s="158">
        <v>495.25</v>
      </c>
      <c r="C32" s="159" t="s">
        <v>186</v>
      </c>
      <c r="D32" s="159" t="s">
        <v>180</v>
      </c>
      <c r="E32" s="160" t="s">
        <v>176</v>
      </c>
      <c r="F32" s="1"/>
    </row>
    <row r="33" spans="1:6" s="87" customFormat="1" x14ac:dyDescent="0.2">
      <c r="A33" s="157" t="s">
        <v>185</v>
      </c>
      <c r="B33" s="158">
        <v>234</v>
      </c>
      <c r="C33" s="159" t="s">
        <v>186</v>
      </c>
      <c r="D33" s="159" t="s">
        <v>181</v>
      </c>
      <c r="E33" s="160" t="s">
        <v>176</v>
      </c>
      <c r="F33" s="1"/>
    </row>
    <row r="34" spans="1:6" s="87" customFormat="1" x14ac:dyDescent="0.2">
      <c r="A34" s="169">
        <v>43902</v>
      </c>
      <c r="B34" s="158">
        <v>647.38</v>
      </c>
      <c r="C34" s="159" t="s">
        <v>179</v>
      </c>
      <c r="D34" s="159" t="s">
        <v>180</v>
      </c>
      <c r="E34" s="160" t="s">
        <v>176</v>
      </c>
      <c r="F34" s="1"/>
    </row>
    <row r="35" spans="1:6" s="87" customFormat="1" hidden="1" x14ac:dyDescent="0.2">
      <c r="A35" s="147"/>
      <c r="B35" s="148"/>
      <c r="C35" s="149"/>
      <c r="D35" s="149"/>
      <c r="E35" s="150"/>
      <c r="F35" s="1"/>
    </row>
    <row r="36" spans="1:6" ht="19.5" customHeight="1" x14ac:dyDescent="0.2">
      <c r="A36" s="107" t="s">
        <v>125</v>
      </c>
      <c r="B36" s="108">
        <f>SUM(B26:B35)</f>
        <v>3069.17</v>
      </c>
      <c r="C36" s="168" t="str">
        <f>IF(SUBTOTAL(3,B26:B35)=SUBTOTAL(103,B26:B35),'Summary and sign-off'!$A$48,'Summary and sign-off'!$A$49)</f>
        <v>Check - there are no hidden rows with data</v>
      </c>
      <c r="D36" s="177" t="str">
        <f>IF('Summary and sign-off'!F56='Summary and sign-off'!F54,'Summary and sign-off'!A51,'Summary and sign-off'!A50)</f>
        <v>Check - each entry provides sufficient information</v>
      </c>
      <c r="E36" s="177"/>
      <c r="F36" s="46"/>
    </row>
    <row r="37" spans="1:6" ht="10.5" customHeight="1" x14ac:dyDescent="0.2">
      <c r="A37" s="27"/>
      <c r="B37" s="22"/>
      <c r="C37" s="27"/>
      <c r="D37" s="27"/>
      <c r="E37" s="27"/>
      <c r="F37" s="27"/>
    </row>
    <row r="38" spans="1:6" ht="24.75" customHeight="1" x14ac:dyDescent="0.2">
      <c r="A38" s="178" t="s">
        <v>126</v>
      </c>
      <c r="B38" s="178"/>
      <c r="C38" s="178"/>
      <c r="D38" s="178"/>
      <c r="E38" s="178"/>
      <c r="F38" s="46"/>
    </row>
    <row r="39" spans="1:6" ht="27" customHeight="1" x14ac:dyDescent="0.2">
      <c r="A39" s="35" t="s">
        <v>117</v>
      </c>
      <c r="B39" s="35" t="s">
        <v>62</v>
      </c>
      <c r="C39" s="35" t="s">
        <v>127</v>
      </c>
      <c r="D39" s="35" t="s">
        <v>128</v>
      </c>
      <c r="E39" s="35" t="s">
        <v>121</v>
      </c>
      <c r="F39" s="49"/>
    </row>
    <row r="40" spans="1:6" s="87" customFormat="1" hidden="1" x14ac:dyDescent="0.2">
      <c r="A40" s="133"/>
      <c r="B40" s="134"/>
      <c r="C40" s="135"/>
      <c r="D40" s="135"/>
      <c r="E40" s="136"/>
      <c r="F40" s="1"/>
    </row>
    <row r="41" spans="1:6" s="87" customFormat="1" x14ac:dyDescent="0.2">
      <c r="A41" s="157"/>
      <c r="B41" s="158"/>
      <c r="C41" s="159"/>
      <c r="D41" s="159"/>
      <c r="E41" s="160"/>
      <c r="F41" s="1"/>
    </row>
    <row r="42" spans="1:6" s="87" customFormat="1" x14ac:dyDescent="0.2">
      <c r="A42" s="157"/>
      <c r="B42" s="158"/>
      <c r="C42" s="159"/>
      <c r="D42" s="159"/>
      <c r="E42" s="160"/>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hidden="1" x14ac:dyDescent="0.2">
      <c r="A49" s="133"/>
      <c r="B49" s="134"/>
      <c r="C49" s="135"/>
      <c r="D49" s="135"/>
      <c r="E49" s="136"/>
      <c r="F49" s="1"/>
    </row>
    <row r="50" spans="1:6" ht="19.5" customHeight="1" x14ac:dyDescent="0.2">
      <c r="A50" s="107" t="s">
        <v>129</v>
      </c>
      <c r="B50" s="108">
        <f>SUM(B40:B49)</f>
        <v>0</v>
      </c>
      <c r="C50" s="168" t="str">
        <f>IF(SUBTOTAL(3,B40:B49)=SUBTOTAL(103,B40:B49),'Summary and sign-off'!$A$48,'Summary and sign-off'!$A$49)</f>
        <v>Check - there are no hidden rows with data</v>
      </c>
      <c r="D50" s="177" t="str">
        <f>IF('Summary and sign-off'!F57='Summary and sign-off'!F54,'Summary and sign-off'!A51,'Summary and sign-off'!A50)</f>
        <v>Check - each entry provides sufficient information</v>
      </c>
      <c r="E50" s="177"/>
      <c r="F50" s="46"/>
    </row>
    <row r="51" spans="1:6" ht="10.5" customHeight="1" x14ac:dyDescent="0.2">
      <c r="A51" s="27"/>
      <c r="B51" s="92"/>
      <c r="C51" s="22"/>
      <c r="D51" s="27"/>
      <c r="E51" s="27"/>
      <c r="F51" s="27"/>
    </row>
    <row r="52" spans="1:6" ht="34.5" customHeight="1" x14ac:dyDescent="0.2">
      <c r="A52" s="50" t="s">
        <v>130</v>
      </c>
      <c r="B52" s="93">
        <f>B22+B36+B50</f>
        <v>3069.17</v>
      </c>
      <c r="C52" s="51"/>
      <c r="D52" s="51"/>
      <c r="E52" s="51"/>
      <c r="F52" s="26"/>
    </row>
    <row r="53" spans="1:6" x14ac:dyDescent="0.2">
      <c r="A53" s="27"/>
      <c r="B53" s="22"/>
      <c r="C53" s="27"/>
      <c r="D53" s="27"/>
      <c r="E53" s="27"/>
      <c r="F53" s="27"/>
    </row>
    <row r="54" spans="1:6" x14ac:dyDescent="0.2">
      <c r="A54" s="52" t="s">
        <v>73</v>
      </c>
      <c r="B54" s="25"/>
      <c r="C54" s="26"/>
      <c r="D54" s="26"/>
      <c r="E54" s="26"/>
      <c r="F54" s="27"/>
    </row>
    <row r="55" spans="1:6" ht="12.6" customHeight="1" x14ac:dyDescent="0.2">
      <c r="A55" s="23" t="s">
        <v>131</v>
      </c>
      <c r="B55" s="53"/>
      <c r="C55" s="53"/>
      <c r="D55" s="32"/>
      <c r="E55" s="32"/>
      <c r="F55" s="27"/>
    </row>
    <row r="56" spans="1:6" ht="12.95" customHeight="1" x14ac:dyDescent="0.2">
      <c r="A56" s="31" t="s">
        <v>132</v>
      </c>
      <c r="B56" s="27"/>
      <c r="C56" s="32"/>
      <c r="D56" s="27"/>
      <c r="E56" s="32"/>
      <c r="F56" s="27"/>
    </row>
    <row r="57" spans="1:6" x14ac:dyDescent="0.2">
      <c r="A57" s="31" t="s">
        <v>133</v>
      </c>
      <c r="B57" s="32"/>
      <c r="C57" s="32"/>
      <c r="D57" s="32"/>
      <c r="E57" s="54"/>
      <c r="F57" s="46"/>
    </row>
    <row r="58" spans="1:6" x14ac:dyDescent="0.2">
      <c r="A58" s="23" t="s">
        <v>79</v>
      </c>
      <c r="B58" s="25"/>
      <c r="C58" s="26"/>
      <c r="D58" s="26"/>
      <c r="E58" s="26"/>
      <c r="F58" s="27"/>
    </row>
    <row r="59" spans="1:6" ht="12.95" customHeight="1" x14ac:dyDescent="0.2">
      <c r="A59" s="31" t="s">
        <v>134</v>
      </c>
      <c r="B59" s="27"/>
      <c r="C59" s="32"/>
      <c r="D59" s="27"/>
      <c r="E59" s="32"/>
      <c r="F59" s="27"/>
    </row>
    <row r="60" spans="1:6" x14ac:dyDescent="0.2">
      <c r="A60" s="31" t="s">
        <v>135</v>
      </c>
      <c r="B60" s="32"/>
      <c r="C60" s="32"/>
      <c r="D60" s="32"/>
      <c r="E60" s="54"/>
      <c r="F60" s="46"/>
    </row>
    <row r="61" spans="1:6" x14ac:dyDescent="0.2">
      <c r="A61" s="36" t="s">
        <v>136</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Counties Manukau District Health Board</v>
      </c>
      <c r="C2" s="176"/>
      <c r="D2" s="176"/>
      <c r="E2" s="176"/>
      <c r="F2" s="38"/>
    </row>
    <row r="3" spans="1:6" ht="21" customHeight="1" x14ac:dyDescent="0.2">
      <c r="A3" s="4" t="s">
        <v>110</v>
      </c>
      <c r="B3" s="176" t="str">
        <f>'Summary and sign-off'!B3:F3</f>
        <v>Fepulea'i Margie Apa</v>
      </c>
      <c r="C3" s="176"/>
      <c r="D3" s="176"/>
      <c r="E3" s="176"/>
      <c r="F3" s="38"/>
    </row>
    <row r="4" spans="1:6" ht="21" customHeight="1" x14ac:dyDescent="0.2">
      <c r="A4" s="4" t="s">
        <v>111</v>
      </c>
      <c r="B4" s="176">
        <f>'Summary and sign-off'!B4:F4</f>
        <v>43647</v>
      </c>
      <c r="C4" s="176"/>
      <c r="D4" s="176"/>
      <c r="E4" s="176"/>
      <c r="F4" s="38"/>
    </row>
    <row r="5" spans="1:6" ht="21" customHeight="1" x14ac:dyDescent="0.2">
      <c r="A5" s="4" t="s">
        <v>112</v>
      </c>
      <c r="B5" s="176">
        <f>'Summary and sign-off'!B5:F5</f>
        <v>44012</v>
      </c>
      <c r="C5" s="176"/>
      <c r="D5" s="176"/>
      <c r="E5" s="176"/>
      <c r="F5" s="38"/>
    </row>
    <row r="6" spans="1:6" ht="21" customHeight="1" x14ac:dyDescent="0.2">
      <c r="A6" s="4" t="s">
        <v>113</v>
      </c>
      <c r="B6" s="171" t="s">
        <v>81</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t="s">
        <v>195</v>
      </c>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Counties Manukau District Health Board</v>
      </c>
      <c r="C2" s="176"/>
      <c r="D2" s="176"/>
      <c r="E2" s="176"/>
      <c r="F2" s="24"/>
    </row>
    <row r="3" spans="1:6" ht="21" customHeight="1" x14ac:dyDescent="0.2">
      <c r="A3" s="4" t="s">
        <v>110</v>
      </c>
      <c r="B3" s="176" t="str">
        <f>'Summary and sign-off'!B3:F3</f>
        <v>Fepulea'i Margie Apa</v>
      </c>
      <c r="C3" s="176"/>
      <c r="D3" s="176"/>
      <c r="E3" s="176"/>
      <c r="F3" s="24"/>
    </row>
    <row r="4" spans="1:6" ht="21" customHeight="1" x14ac:dyDescent="0.2">
      <c r="A4" s="4" t="s">
        <v>111</v>
      </c>
      <c r="B4" s="176">
        <f>'Summary and sign-off'!B4:F4</f>
        <v>43647</v>
      </c>
      <c r="C4" s="176"/>
      <c r="D4" s="176"/>
      <c r="E4" s="176"/>
      <c r="F4" s="24"/>
    </row>
    <row r="5" spans="1:6" ht="21" customHeight="1" x14ac:dyDescent="0.2">
      <c r="A5" s="4" t="s">
        <v>112</v>
      </c>
      <c r="B5" s="176">
        <f>'Summary and sign-off'!B5:F5</f>
        <v>44012</v>
      </c>
      <c r="C5" s="176"/>
      <c r="D5" s="176"/>
      <c r="E5" s="176"/>
      <c r="F5" s="24"/>
    </row>
    <row r="6" spans="1:6" ht="21" customHeight="1" x14ac:dyDescent="0.2">
      <c r="A6" s="4" t="s">
        <v>113</v>
      </c>
      <c r="B6" s="171" t="s">
        <v>81</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ht="25.5" x14ac:dyDescent="0.2">
      <c r="A12" s="157" t="s">
        <v>171</v>
      </c>
      <c r="B12" s="158">
        <v>600</v>
      </c>
      <c r="C12" s="162" t="s">
        <v>172</v>
      </c>
      <c r="D12" s="162" t="s">
        <v>173</v>
      </c>
      <c r="E12" s="163" t="s">
        <v>176</v>
      </c>
      <c r="F12" s="3"/>
    </row>
    <row r="13" spans="1:6" s="87" customFormat="1" x14ac:dyDescent="0.2">
      <c r="A13" s="157" t="s">
        <v>183</v>
      </c>
      <c r="B13" s="158">
        <v>304.35000000000002</v>
      </c>
      <c r="C13" s="162" t="s">
        <v>184</v>
      </c>
      <c r="D13" s="162" t="s">
        <v>173</v>
      </c>
      <c r="E13" s="163" t="s">
        <v>174</v>
      </c>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904.35</v>
      </c>
      <c r="C25" s="106" t="str">
        <f>IF(SUBTOTAL(3,B11:B24)=SUBTOTAL(103,B11:B24),'Summary and sign-off'!$A$48,'Summary and sign-off'!$A$49)</f>
        <v>Check - there are no hidden rows with data</v>
      </c>
      <c r="D25" s="177" t="str">
        <f>IF('Summary and sign-off'!F59='Summary and sign-off'!F54,'Summary and sign-off'!A51,'Summary and sign-off'!A50)</f>
        <v>Check - each entry provides sufficient information</v>
      </c>
      <c r="E25" s="17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Counties Manukau District Health Board</v>
      </c>
      <c r="C2" s="176"/>
      <c r="D2" s="176"/>
      <c r="E2" s="176"/>
      <c r="F2" s="176"/>
    </row>
    <row r="3" spans="1:6" ht="21" customHeight="1" x14ac:dyDescent="0.2">
      <c r="A3" s="4" t="s">
        <v>110</v>
      </c>
      <c r="B3" s="176" t="str">
        <f>'Summary and sign-off'!B3:F3</f>
        <v>Fepulea'i Margie Apa</v>
      </c>
      <c r="C3" s="176"/>
      <c r="D3" s="176"/>
      <c r="E3" s="176"/>
      <c r="F3" s="176"/>
    </row>
    <row r="4" spans="1:6" ht="21" customHeight="1" x14ac:dyDescent="0.2">
      <c r="A4" s="4" t="s">
        <v>111</v>
      </c>
      <c r="B4" s="176">
        <f>'Summary and sign-off'!B4:F4</f>
        <v>43647</v>
      </c>
      <c r="C4" s="176"/>
      <c r="D4" s="176"/>
      <c r="E4" s="176"/>
      <c r="F4" s="176"/>
    </row>
    <row r="5" spans="1:6" ht="21" customHeight="1" x14ac:dyDescent="0.2">
      <c r="A5" s="4" t="s">
        <v>112</v>
      </c>
      <c r="B5" s="176">
        <f>'Summary and sign-off'!B5:F5</f>
        <v>44012</v>
      </c>
      <c r="C5" s="176"/>
      <c r="D5" s="176"/>
      <c r="E5" s="176"/>
      <c r="F5" s="176"/>
    </row>
    <row r="6" spans="1:6" ht="21" customHeight="1" x14ac:dyDescent="0.2">
      <c r="A6" s="4" t="s">
        <v>154</v>
      </c>
      <c r="B6" s="171" t="s">
        <v>80</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ht="25.5" x14ac:dyDescent="0.2">
      <c r="A12" s="169">
        <v>43708</v>
      </c>
      <c r="B12" s="164" t="s">
        <v>187</v>
      </c>
      <c r="C12" s="165" t="s">
        <v>96</v>
      </c>
      <c r="D12" s="164" t="s">
        <v>188</v>
      </c>
      <c r="E12" s="166">
        <v>80</v>
      </c>
      <c r="F12" s="167" t="s">
        <v>194</v>
      </c>
    </row>
    <row r="13" spans="1:6" s="87" customFormat="1" ht="25.5" x14ac:dyDescent="0.2">
      <c r="A13" s="169">
        <v>43791</v>
      </c>
      <c r="B13" s="164" t="s">
        <v>189</v>
      </c>
      <c r="C13" s="165" t="s">
        <v>96</v>
      </c>
      <c r="D13" s="164" t="s">
        <v>190</v>
      </c>
      <c r="E13" s="166">
        <v>210</v>
      </c>
      <c r="F13" s="167"/>
    </row>
    <row r="14" spans="1:6" s="87" customFormat="1" x14ac:dyDescent="0.2">
      <c r="A14" s="169">
        <v>43823</v>
      </c>
      <c r="B14" s="164" t="s">
        <v>191</v>
      </c>
      <c r="C14" s="165" t="s">
        <v>96</v>
      </c>
      <c r="D14" s="164" t="s">
        <v>192</v>
      </c>
      <c r="E14" s="166">
        <v>60</v>
      </c>
      <c r="F14" s="167" t="s">
        <v>193</v>
      </c>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3</v>
      </c>
      <c r="D25" s="155" t="str">
        <f>IF(SUBTOTAL(3,C11:C24)=SUBTOTAL(103,C11:C24),'Summary and sign-off'!$A$48,'Summary and sign-off'!$A$49)</f>
        <v>Check - there are no hidden rows with data</v>
      </c>
      <c r="E25" s="177" t="str">
        <f>IF('Summary and sign-off'!F60='Summary and sign-off'!F54,'Summary and sign-off'!A52,'Summary and sign-off'!A50)</f>
        <v>Check - each entry provides sufficient information</v>
      </c>
      <c r="F25" s="177"/>
      <c r="G25" s="87"/>
    </row>
    <row r="26" spans="1:7" ht="25.5" customHeight="1" x14ac:dyDescent="0.25">
      <c r="A26" s="89"/>
      <c r="B26" s="90" t="s">
        <v>96</v>
      </c>
      <c r="C26" s="91">
        <f>COUNTIF(C11:C24,'Summary and sign-off'!A45)</f>
        <v>3</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infopath/2007/PartnerControls"/>
    <ds:schemaRef ds:uri="http://schemas.microsoft.com/office/2006/documentManagement/types"/>
    <ds:schemaRef ds:uri="http://purl.org/dc/terms/"/>
    <ds:schemaRef ds:uri="12165527-d881-4234-97f9-ee139a3f0c31"/>
    <ds:schemaRef ds:uri="http://schemas.microsoft.com/office/2006/metadata/properties"/>
    <ds:schemaRef ds:uri="http://purl.org/dc/elements/1.1/"/>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Dinah Nicholas (CMDHB)</cp:lastModifiedBy>
  <cp:revision/>
  <cp:lastPrinted>2020-07-27T23:39:47Z</cp:lastPrinted>
  <dcterms:created xsi:type="dcterms:W3CDTF">2010-10-17T20:59:02Z</dcterms:created>
  <dcterms:modified xsi:type="dcterms:W3CDTF">2020-07-27T23:43:40Z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